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dain\Desktop\"/>
    </mc:Choice>
  </mc:AlternateContent>
  <xr:revisionPtr revIDLastSave="0" documentId="8_{3AA382AB-D68A-4D72-907E-35CFB8355A4A}" xr6:coauthVersionLast="36" xr6:coauthVersionMax="36" xr10:uidLastSave="{00000000-0000-0000-0000-000000000000}"/>
  <bookViews>
    <workbookView xWindow="0" yWindow="0" windowWidth="28800" windowHeight="11625" firstSheet="1" activeTab="1" xr2:uid="{00000000-000D-0000-FFFF-FFFF00000000}"/>
  </bookViews>
  <sheets>
    <sheet name="2e sem 2018" sheetId="6" state="hidden" r:id="rId1"/>
    <sheet name="Suivi téso" sheetId="5" r:id="rId2"/>
  </sheets>
  <externalReferences>
    <externalReference r:id="rId3"/>
  </externalReferences>
  <definedNames>
    <definedName name="_xlnm.Print_Area" localSheetId="1">'Suivi téso'!$A$1:$N$51</definedName>
  </definedNames>
  <calcPr calcId="191029"/>
</workbook>
</file>

<file path=xl/calcChain.xml><?xml version="1.0" encoding="utf-8"?>
<calcChain xmlns="http://schemas.openxmlformats.org/spreadsheetml/2006/main">
  <c r="D50" i="5" l="1"/>
  <c r="E50" i="5" s="1"/>
  <c r="F50" i="5" s="1"/>
  <c r="G50" i="5" s="1"/>
  <c r="H50" i="5" s="1"/>
  <c r="I50" i="5" s="1"/>
  <c r="J50" i="5" s="1"/>
  <c r="K50" i="5" s="1"/>
  <c r="L50" i="5" s="1"/>
  <c r="M50" i="5" s="1"/>
  <c r="C50" i="5"/>
  <c r="C15" i="5" l="1"/>
  <c r="D15" i="5"/>
  <c r="E15" i="5"/>
  <c r="F15" i="5"/>
  <c r="G15" i="5"/>
  <c r="H15" i="5"/>
  <c r="I15" i="5"/>
  <c r="J15" i="5"/>
  <c r="K15" i="5"/>
  <c r="L15" i="5"/>
  <c r="M15" i="5"/>
  <c r="C19" i="5"/>
  <c r="D19" i="5"/>
  <c r="E19" i="5"/>
  <c r="F19" i="5"/>
  <c r="G19" i="5"/>
  <c r="H19" i="5"/>
  <c r="I19" i="5"/>
  <c r="J19" i="5"/>
  <c r="K19" i="5"/>
  <c r="L19" i="5"/>
  <c r="M19" i="5"/>
  <c r="C24" i="5"/>
  <c r="D24" i="5"/>
  <c r="E24" i="5"/>
  <c r="F24" i="5"/>
  <c r="G24" i="5"/>
  <c r="G46" i="5" s="1"/>
  <c r="H24" i="5"/>
  <c r="I24" i="5"/>
  <c r="J24" i="5"/>
  <c r="K24" i="5"/>
  <c r="L24" i="5"/>
  <c r="M24" i="5"/>
  <c r="C29" i="5"/>
  <c r="D29" i="5"/>
  <c r="E29" i="5"/>
  <c r="F29" i="5"/>
  <c r="G29" i="5"/>
  <c r="H29" i="5"/>
  <c r="I29" i="5"/>
  <c r="J29" i="5"/>
  <c r="K29" i="5"/>
  <c r="L29" i="5"/>
  <c r="M29" i="5"/>
  <c r="C32" i="5"/>
  <c r="D32" i="5"/>
  <c r="E32" i="5"/>
  <c r="F32" i="5"/>
  <c r="G32" i="5"/>
  <c r="H32" i="5"/>
  <c r="I32" i="5"/>
  <c r="J32" i="5"/>
  <c r="K32" i="5"/>
  <c r="L32" i="5"/>
  <c r="M32" i="5"/>
  <c r="C35" i="5"/>
  <c r="D35" i="5"/>
  <c r="E35" i="5"/>
  <c r="F35" i="5"/>
  <c r="G35" i="5"/>
  <c r="H35" i="5"/>
  <c r="I35" i="5"/>
  <c r="J35" i="5"/>
  <c r="K35" i="5"/>
  <c r="L35" i="5"/>
  <c r="M35" i="5"/>
  <c r="C38" i="5"/>
  <c r="D38" i="5"/>
  <c r="E38" i="5"/>
  <c r="F38" i="5"/>
  <c r="G38" i="5"/>
  <c r="H38" i="5"/>
  <c r="I38" i="5"/>
  <c r="J38" i="5"/>
  <c r="K38" i="5"/>
  <c r="L38" i="5"/>
  <c r="M38" i="5"/>
  <c r="C41" i="5"/>
  <c r="D41" i="5"/>
  <c r="E41" i="5"/>
  <c r="F41" i="5"/>
  <c r="G41" i="5"/>
  <c r="H41" i="5"/>
  <c r="I41" i="5"/>
  <c r="J41" i="5"/>
  <c r="K41" i="5"/>
  <c r="L41" i="5"/>
  <c r="M41" i="5"/>
  <c r="C44" i="5"/>
  <c r="D44" i="5"/>
  <c r="E44" i="5"/>
  <c r="F44" i="5"/>
  <c r="G44" i="5"/>
  <c r="H44" i="5"/>
  <c r="I44" i="5"/>
  <c r="J44" i="5"/>
  <c r="K44" i="5"/>
  <c r="L44" i="5"/>
  <c r="M44" i="5"/>
  <c r="B44" i="5"/>
  <c r="B41" i="5"/>
  <c r="B38" i="5"/>
  <c r="N38" i="5" s="1"/>
  <c r="B35" i="5"/>
  <c r="B32" i="5"/>
  <c r="B29" i="5"/>
  <c r="B24" i="5"/>
  <c r="N24" i="5" s="1"/>
  <c r="B19" i="5"/>
  <c r="B15" i="5"/>
  <c r="N43" i="5"/>
  <c r="N42" i="5"/>
  <c r="N40" i="5"/>
  <c r="N39" i="5"/>
  <c r="N37" i="5"/>
  <c r="N36" i="5"/>
  <c r="N34" i="5"/>
  <c r="N33" i="5"/>
  <c r="N31" i="5"/>
  <c r="N30" i="5"/>
  <c r="N26" i="5"/>
  <c r="N27" i="5"/>
  <c r="N28" i="5"/>
  <c r="N16" i="5"/>
  <c r="N17" i="5"/>
  <c r="N18" i="5"/>
  <c r="N20" i="5"/>
  <c r="N21" i="5"/>
  <c r="N22" i="5"/>
  <c r="N23" i="5"/>
  <c r="N25" i="5"/>
  <c r="N45" i="5"/>
  <c r="N4" i="5"/>
  <c r="N8" i="5"/>
  <c r="N9" i="5"/>
  <c r="N10" i="5"/>
  <c r="N6" i="5"/>
  <c r="N7" i="5"/>
  <c r="B5" i="5"/>
  <c r="C5" i="5"/>
  <c r="D5" i="5"/>
  <c r="E5" i="5"/>
  <c r="F5" i="5"/>
  <c r="G5" i="5"/>
  <c r="B3" i="5"/>
  <c r="C3" i="5"/>
  <c r="D3" i="5"/>
  <c r="E3" i="5"/>
  <c r="F3" i="5"/>
  <c r="H46" i="5" l="1"/>
  <c r="K46" i="5"/>
  <c r="C46" i="5"/>
  <c r="N41" i="5"/>
  <c r="N15" i="5"/>
  <c r="N32" i="5"/>
  <c r="N44" i="5"/>
  <c r="L46" i="5"/>
  <c r="D46" i="5"/>
  <c r="E46" i="5"/>
  <c r="N29" i="5"/>
  <c r="N19" i="5"/>
  <c r="N35" i="5"/>
  <c r="M46" i="5"/>
  <c r="B46" i="5"/>
  <c r="N46" i="5"/>
  <c r="I46" i="5"/>
  <c r="J46" i="5"/>
  <c r="F46" i="5"/>
  <c r="F11" i="5"/>
  <c r="G3" i="5"/>
  <c r="G11" i="5" s="1"/>
  <c r="D11" i="5"/>
  <c r="E11" i="5"/>
  <c r="C11" i="5"/>
  <c r="B11" i="5"/>
  <c r="D43" i="6"/>
  <c r="I41" i="6"/>
  <c r="G39" i="6"/>
  <c r="F39" i="6"/>
  <c r="I38" i="6"/>
  <c r="H38" i="6"/>
  <c r="F38" i="6"/>
  <c r="E38" i="6"/>
  <c r="D38" i="6"/>
  <c r="J38" i="6" s="1"/>
  <c r="J37" i="6"/>
  <c r="J36" i="6"/>
  <c r="J35" i="6"/>
  <c r="J34" i="6"/>
  <c r="J33" i="6"/>
  <c r="H32" i="6"/>
  <c r="E32" i="6"/>
  <c r="E39" i="6" s="1"/>
  <c r="J31" i="6"/>
  <c r="J30" i="6"/>
  <c r="J29" i="6"/>
  <c r="J28" i="6"/>
  <c r="J27" i="6"/>
  <c r="J26" i="6"/>
  <c r="J25" i="6"/>
  <c r="J24" i="6"/>
  <c r="J23" i="6"/>
  <c r="J22" i="6"/>
  <c r="I21" i="6"/>
  <c r="H21" i="6"/>
  <c r="J20" i="6"/>
  <c r="J19" i="6"/>
  <c r="J18" i="6"/>
  <c r="I17" i="6"/>
  <c r="D16" i="6"/>
  <c r="D39" i="6" s="1"/>
  <c r="J11" i="6"/>
  <c r="J10" i="6"/>
  <c r="J9" i="6"/>
  <c r="J8" i="6"/>
  <c r="J7" i="6"/>
  <c r="J6" i="6"/>
  <c r="I5" i="6"/>
  <c r="H5" i="6"/>
  <c r="G5" i="6"/>
  <c r="F5" i="6"/>
  <c r="E5" i="6"/>
  <c r="D5" i="6"/>
  <c r="F4" i="6"/>
  <c r="J4" i="6" s="1"/>
  <c r="I3" i="6"/>
  <c r="H3" i="6"/>
  <c r="G3" i="6"/>
  <c r="G12" i="6" s="1"/>
  <c r="F3" i="6"/>
  <c r="E3" i="6"/>
  <c r="D3" i="6"/>
  <c r="B50" i="5" l="1"/>
  <c r="E12" i="6"/>
  <c r="I12" i="6"/>
  <c r="I39" i="6"/>
  <c r="F12" i="6"/>
  <c r="J5" i="6"/>
  <c r="J21" i="6"/>
  <c r="H39" i="6"/>
  <c r="H41" i="6" s="1"/>
  <c r="D12" i="6"/>
  <c r="D41" i="6" s="1"/>
  <c r="E41" i="6" s="1"/>
  <c r="F41" i="6" s="1"/>
  <c r="H12" i="6"/>
  <c r="J3" i="6"/>
  <c r="J12" i="6" s="1"/>
  <c r="J16" i="6"/>
  <c r="J39" i="6" s="1"/>
  <c r="J41" i="6" s="1"/>
  <c r="J32" i="6"/>
  <c r="J17" i="6"/>
  <c r="M5" i="5" l="1"/>
  <c r="L5" i="5"/>
  <c r="K5" i="5"/>
  <c r="J5" i="5"/>
  <c r="I5" i="5"/>
  <c r="H5" i="5"/>
  <c r="M3" i="5"/>
  <c r="L3" i="5"/>
  <c r="K3" i="5"/>
  <c r="J3" i="5"/>
  <c r="I3" i="5"/>
  <c r="H3" i="5"/>
  <c r="J11" i="5" l="1"/>
  <c r="K11" i="5"/>
  <c r="H11" i="5"/>
  <c r="L11" i="5"/>
  <c r="I11" i="5"/>
  <c r="M11" i="5"/>
  <c r="N5" i="5"/>
  <c r="N3" i="5"/>
  <c r="N11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 Gallon</author>
  </authors>
  <commentList>
    <comment ref="D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prime vac
</t>
        </r>
      </text>
    </comment>
    <comment ref="F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3424€ compta</t>
        </r>
      </text>
    </comment>
    <comment ref="D16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369,96 : Hay / 232,32 : Maingret / Reviplast 872,52/Michenau 856,08
</t>
        </r>
      </text>
    </comment>
    <comment ref="E1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Polyrex</t>
        </r>
      </text>
    </comment>
    <comment ref="F1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
JDO</t>
        </r>
      </text>
    </comment>
    <comment ref="H2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Solde Aigle</t>
        </r>
      </text>
    </comment>
    <comment ref="I2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+SM France+3e acpte SM Frace</t>
        </r>
      </text>
    </comment>
    <comment ref="E3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Fafiec
2708:rbst TVA</t>
        </r>
      </text>
    </comment>
    <comment ref="H3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259,80
€:rbst ademe séminaire reims
10 000 € Gd Poitiers
94,10€ Train climat
16,50€ AGIR rbst repas</t>
        </r>
      </text>
    </comment>
    <comment ref="D38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Aigle 900 €
ENSIP 600 €
Valoris 240€
Camif 600€</t>
        </r>
      </text>
    </comment>
    <comment ref="E38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Esope 240€</t>
        </r>
      </text>
    </comment>
    <comment ref="F3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600€:JDLO
240€ : ATMO</t>
        </r>
      </text>
    </comment>
    <comment ref="G38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CRITT Agro</t>
        </r>
      </text>
    </comment>
    <comment ref="H38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660€ Orace
600€ Melle
3000 € valagro
600€ Smited
120€ Ovive</t>
        </r>
      </text>
    </comment>
    <comment ref="I38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120€ Lapierre Ody
Saintes 1800€</t>
        </r>
      </text>
    </comment>
  </commentList>
</comments>
</file>

<file path=xl/sharedStrings.xml><?xml version="1.0" encoding="utf-8"?>
<sst xmlns="http://schemas.openxmlformats.org/spreadsheetml/2006/main" count="145" uniqueCount="90">
  <si>
    <t>Total</t>
  </si>
  <si>
    <t>Tresorerie</t>
  </si>
  <si>
    <t>Dépenses</t>
  </si>
  <si>
    <t>Charges Fixes fonctionnement</t>
  </si>
  <si>
    <t>Dépenses projets</t>
  </si>
  <si>
    <t xml:space="preserve">RECETTES </t>
  </si>
  <si>
    <t>CAPC</t>
  </si>
  <si>
    <t>CALITOM</t>
  </si>
  <si>
    <t xml:space="preserve">COTISATIONS </t>
  </si>
  <si>
    <t xml:space="preserve">comptes bancaires : compte courant et livrets </t>
  </si>
  <si>
    <t>Autres</t>
  </si>
  <si>
    <t>Efficacité Energétique CSPE</t>
  </si>
  <si>
    <t>Cyclopopulus</t>
  </si>
  <si>
    <t>TEPOS Grand Angoulême</t>
  </si>
  <si>
    <t>Décembre</t>
  </si>
  <si>
    <t>Plast'il</t>
  </si>
  <si>
    <t xml:space="preserve">TEPOS Thouars </t>
  </si>
  <si>
    <t xml:space="preserve">CDC Thouars Economie circulaire </t>
  </si>
  <si>
    <t>CREC Région (subvention)</t>
  </si>
  <si>
    <t>CREC DREAL (subvention)</t>
  </si>
  <si>
    <t>CREC ADEME (subvention)</t>
  </si>
  <si>
    <t xml:space="preserve">Juillet </t>
  </si>
  <si>
    <t>Septembre</t>
  </si>
  <si>
    <t>Novembre</t>
  </si>
  <si>
    <t>FEDER EMR 2016</t>
  </si>
  <si>
    <t>CREC</t>
  </si>
  <si>
    <t xml:space="preserve">Total recettes </t>
  </si>
  <si>
    <t>Eco passeport MVN et VIM</t>
  </si>
  <si>
    <t>Synapse</t>
  </si>
  <si>
    <t>Port de La Rochelle</t>
  </si>
  <si>
    <t>Août</t>
  </si>
  <si>
    <t>Octobre</t>
  </si>
  <si>
    <t xml:space="preserve">Aout </t>
  </si>
  <si>
    <t xml:space="preserve">Septembre </t>
  </si>
  <si>
    <t xml:space="preserve">Octobre </t>
  </si>
  <si>
    <t xml:space="preserve">Novembre </t>
  </si>
  <si>
    <t>BECOME (entreprises)</t>
  </si>
  <si>
    <t>Conchyliculture</t>
  </si>
  <si>
    <t>Achat groupé Bressuire</t>
  </si>
  <si>
    <t>BECOME (Entreprises)</t>
  </si>
  <si>
    <t>formation Pole Eco Conception</t>
  </si>
  <si>
    <t>PRPGD</t>
  </si>
  <si>
    <t>Grand Châtellerault</t>
  </si>
  <si>
    <t>Fonctionnement 2018</t>
  </si>
  <si>
    <t>Compte bancaire au 01/07/2018</t>
  </si>
  <si>
    <t>Projet 1</t>
  </si>
  <si>
    <t>Projet 2</t>
  </si>
  <si>
    <t>Projet 3</t>
  </si>
  <si>
    <t>Projet 4</t>
  </si>
  <si>
    <t>Projet 5</t>
  </si>
  <si>
    <t>Janvier</t>
  </si>
  <si>
    <t>Février</t>
  </si>
  <si>
    <t>Mars</t>
  </si>
  <si>
    <t>Avril</t>
  </si>
  <si>
    <t>Mai</t>
  </si>
  <si>
    <t>Juin</t>
  </si>
  <si>
    <t>Fonctionnement - 1er acompte (N)</t>
  </si>
  <si>
    <t>Fonctionnement - 2ème acompte (N)</t>
  </si>
  <si>
    <t>Fonctionnement - Solde (N-1)</t>
  </si>
  <si>
    <t>Action 1 - Subvention Région (1er acompte; N)</t>
  </si>
  <si>
    <t>Action 1 - Subvention Ademe (1er acompte; N)</t>
  </si>
  <si>
    <t>Action 1 - Subvention Région (Solde ; N-1)</t>
  </si>
  <si>
    <t>Action 1 - Subvention Ademe (Solde ; N-1)</t>
  </si>
  <si>
    <t>Action 2 - Subvention Région (1er acompte; N)</t>
  </si>
  <si>
    <t>Action 2 - Subvention Ademe (1er acompte; N)</t>
  </si>
  <si>
    <t>Action 2 - Subvention Région (Solde ; N-1)</t>
  </si>
  <si>
    <t>Action 2 - Subvention Ademe (Solde ; N-1)</t>
  </si>
  <si>
    <t>Presta 1 - 1er acompte</t>
  </si>
  <si>
    <t>Presta 1 - Solde</t>
  </si>
  <si>
    <t>Presta 2 - 1er acompte</t>
  </si>
  <si>
    <t>Presta 2 - Solde</t>
  </si>
  <si>
    <t>Presta 3 - 1er acompte</t>
  </si>
  <si>
    <t>Presta 3 - Solde</t>
  </si>
  <si>
    <t>Presta 4 - 1er acompte</t>
  </si>
  <si>
    <t>Presta 4 - Solde</t>
  </si>
  <si>
    <t>Presta 5 - 1er acompte</t>
  </si>
  <si>
    <t>Presta 5 - Solde</t>
  </si>
  <si>
    <t>Action 1 : Animation EIT</t>
  </si>
  <si>
    <t>Action 2 : Autre action (énergie, mobilité, etc.)</t>
  </si>
  <si>
    <t>Cotisations</t>
  </si>
  <si>
    <t>Fonctionnement association : EPCI</t>
  </si>
  <si>
    <t xml:space="preserve">Presta 1 </t>
  </si>
  <si>
    <t>Presta 2</t>
  </si>
  <si>
    <t>Presta 3</t>
  </si>
  <si>
    <t xml:space="preserve">Presta 4 </t>
  </si>
  <si>
    <t xml:space="preserve">Presta 5 </t>
  </si>
  <si>
    <t>TRESORERIE</t>
  </si>
  <si>
    <t>Compte bancaire au 1er janvier</t>
  </si>
  <si>
    <t>Pour la première année, remplacer "compte bancaire au 1er janvier" par la date de création de l'association, et la colonne "janvier" par le mois de création</t>
  </si>
  <si>
    <t xml:space="preserve">Comptes bancaires : compte courant et livrets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</si>
</sst>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&quot;€&quot;"/>
    <numFmt numFmtId="166" formatCode="_-* #,##0\ &quot;€&quot;_-;\-* #,##0\ &quot;€&quot;_-;_-* &quot;-&quot;??\ &quot;€&quot;_-;_-@_-"/>
    <numFmt numFmtId="167" formatCode="_-* #,##0\ [$€-40C]_-;\-* #,##0\ [$€-40C]_-;_-* &quot;-&quot;??\ [$€-40C]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0" fontId="0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164" fontId="1" fillId="4" borderId="1" xfId="0" applyNumberFormat="1" applyFont="1" applyFill="1" applyBorder="1"/>
    <xf numFmtId="0" fontId="1" fillId="0" borderId="0" xfId="0" applyFont="1" applyAlignment="1">
      <alignment vertical="top" wrapText="1"/>
    </xf>
    <xf numFmtId="164" fontId="3" fillId="0" borderId="1" xfId="0" applyNumberFormat="1" applyFont="1" applyBorder="1"/>
    <xf numFmtId="0" fontId="1" fillId="5" borderId="1" xfId="0" applyFont="1" applyFill="1" applyBorder="1"/>
    <xf numFmtId="164" fontId="1" fillId="5" borderId="1" xfId="0" applyNumberFormat="1" applyFont="1" applyFill="1" applyBorder="1"/>
    <xf numFmtId="164" fontId="4" fillId="0" borderId="1" xfId="0" applyNumberFormat="1" applyFont="1" applyBorder="1"/>
    <xf numFmtId="43" fontId="1" fillId="0" borderId="1" xfId="2" applyFont="1" applyBorder="1" applyAlignment="1">
      <alignment vertical="top" wrapText="1"/>
    </xf>
    <xf numFmtId="165" fontId="4" fillId="0" borderId="1" xfId="0" applyNumberFormat="1" applyFont="1" applyBorder="1"/>
    <xf numFmtId="165" fontId="1" fillId="3" borderId="1" xfId="0" applyNumberFormat="1" applyFont="1" applyFill="1" applyBorder="1"/>
    <xf numFmtId="166" fontId="0" fillId="0" borderId="1" xfId="1" applyNumberFormat="1" applyFont="1" applyBorder="1"/>
    <xf numFmtId="44" fontId="0" fillId="0" borderId="1" xfId="1" applyFont="1" applyBorder="1"/>
    <xf numFmtId="44" fontId="3" fillId="0" borderId="1" xfId="1" applyFont="1" applyBorder="1"/>
    <xf numFmtId="167" fontId="0" fillId="0" borderId="0" xfId="0" applyNumberFormat="1"/>
    <xf numFmtId="164" fontId="3" fillId="0" borderId="4" xfId="0" applyNumberFormat="1" applyFont="1" applyBorder="1"/>
    <xf numFmtId="0" fontId="4" fillId="0" borderId="1" xfId="0" applyFont="1" applyBorder="1"/>
    <xf numFmtId="164" fontId="0" fillId="0" borderId="4" xfId="0" applyNumberFormat="1" applyBorder="1"/>
    <xf numFmtId="164" fontId="4" fillId="0" borderId="0" xfId="0" applyNumberFormat="1" applyFont="1"/>
    <xf numFmtId="164" fontId="4" fillId="0" borderId="4" xfId="0" applyNumberFormat="1" applyFont="1" applyBorder="1"/>
    <xf numFmtId="165" fontId="4" fillId="0" borderId="4" xfId="0" applyNumberFormat="1" applyFont="1" applyBorder="1"/>
    <xf numFmtId="0" fontId="1" fillId="0" borderId="5" xfId="0" applyFont="1" applyBorder="1" applyAlignment="1">
      <alignment horizontal="center"/>
    </xf>
    <xf numFmtId="164" fontId="9" fillId="3" borderId="1" xfId="0" applyNumberFormat="1" applyFont="1" applyFill="1" applyBorder="1"/>
    <xf numFmtId="164" fontId="1" fillId="5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9" fillId="5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1" fillId="0" borderId="0" xfId="0" applyFont="1" applyBorder="1"/>
    <xf numFmtId="43" fontId="1" fillId="0" borderId="0" xfId="2" applyFont="1" applyBorder="1" applyAlignment="1">
      <alignment vertical="top" wrapText="1"/>
    </xf>
    <xf numFmtId="0" fontId="1" fillId="0" borderId="0" xfId="0" applyFont="1" applyFill="1" applyBorder="1"/>
    <xf numFmtId="164" fontId="9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4" fontId="8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0" fontId="1" fillId="6" borderId="0" xfId="0" applyFont="1" applyFill="1"/>
    <xf numFmtId="164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1" fillId="0" borderId="0" xfId="0" applyFont="1" applyAlignment="1">
      <alignment horizontal="left"/>
    </xf>
  </cellXfs>
  <cellStyles count="3">
    <cellStyle name="Milliers" xfId="2" builtinId="3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leecoindustries.sharepoint.com/DOSSIERS%20COMMUNS/FINANCIER/Tr&#233;sorerie%20et%20suivi%20FINANCIER/Suivi%20financier/2018/Tr&#233;sorerie/tr&#233;soreri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sem 2017"/>
      <sheetName val="janv à juin"/>
      <sheetName val="jlt à dec "/>
    </sheetNames>
    <sheetDataSet>
      <sheetData sheetId="0"/>
      <sheetData sheetId="1">
        <row r="45">
          <cell r="I45">
            <v>448723.73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J46"/>
  <sheetViews>
    <sheetView workbookViewId="0">
      <selection activeCell="B26" sqref="B26"/>
    </sheetView>
  </sheetViews>
  <sheetFormatPr baseColWidth="10" defaultRowHeight="15" x14ac:dyDescent="0.25"/>
  <cols>
    <col min="3" max="3" width="44" customWidth="1"/>
    <col min="4" max="9" width="13.7109375" customWidth="1"/>
  </cols>
  <sheetData>
    <row r="1" spans="3:10" ht="21" x14ac:dyDescent="0.35">
      <c r="D1" s="54" t="s">
        <v>2</v>
      </c>
      <c r="E1" s="55"/>
      <c r="F1" s="55"/>
      <c r="G1" s="55"/>
      <c r="H1" s="55"/>
      <c r="I1" s="55"/>
      <c r="J1" s="56"/>
    </row>
    <row r="2" spans="3:10" x14ac:dyDescent="0.25">
      <c r="D2" s="3" t="s">
        <v>21</v>
      </c>
      <c r="E2" s="3" t="s">
        <v>32</v>
      </c>
      <c r="F2" s="3" t="s">
        <v>33</v>
      </c>
      <c r="G2" s="3" t="s">
        <v>34</v>
      </c>
      <c r="H2" s="3" t="s">
        <v>35</v>
      </c>
      <c r="I2" s="3" t="s">
        <v>14</v>
      </c>
      <c r="J2" s="3" t="s">
        <v>0</v>
      </c>
    </row>
    <row r="3" spans="3:10" x14ac:dyDescent="0.25">
      <c r="C3" s="7" t="s">
        <v>3</v>
      </c>
      <c r="D3" s="8">
        <f>D4</f>
        <v>41718.11</v>
      </c>
      <c r="E3" s="8">
        <f t="shared" ref="E3:I3" si="0">E4</f>
        <v>29509.73</v>
      </c>
      <c r="F3" s="8">
        <f t="shared" si="0"/>
        <v>38528</v>
      </c>
      <c r="G3" s="8">
        <f>G4</f>
        <v>42626.43</v>
      </c>
      <c r="H3" s="8">
        <f t="shared" si="0"/>
        <v>31680.09</v>
      </c>
      <c r="I3" s="8">
        <f t="shared" si="0"/>
        <v>55649.33</v>
      </c>
      <c r="J3" s="8">
        <f>SUM(D3:I3)</f>
        <v>239711.69</v>
      </c>
    </row>
    <row r="4" spans="3:10" x14ac:dyDescent="0.25">
      <c r="C4" s="1"/>
      <c r="D4" s="15">
        <v>41718.11</v>
      </c>
      <c r="E4" s="13">
        <v>29509.73</v>
      </c>
      <c r="F4" s="13">
        <f>38168+360</f>
        <v>38528</v>
      </c>
      <c r="G4" s="15">
        <v>42626.43</v>
      </c>
      <c r="H4" s="13">
        <v>31680.09</v>
      </c>
      <c r="I4" s="13">
        <v>55649.33</v>
      </c>
      <c r="J4" s="13">
        <f>SUM(D4:I4)</f>
        <v>239711.69</v>
      </c>
    </row>
    <row r="5" spans="3:10" x14ac:dyDescent="0.25">
      <c r="C5" s="7" t="s">
        <v>4</v>
      </c>
      <c r="D5" s="8">
        <f t="shared" ref="D5:J5" si="1">SUM(D6:D11)</f>
        <v>0</v>
      </c>
      <c r="E5" s="8">
        <f t="shared" si="1"/>
        <v>0</v>
      </c>
      <c r="F5" s="8">
        <f t="shared" si="1"/>
        <v>0</v>
      </c>
      <c r="G5" s="8">
        <f t="shared" si="1"/>
        <v>0</v>
      </c>
      <c r="H5" s="8">
        <f t="shared" si="1"/>
        <v>0</v>
      </c>
      <c r="I5" s="8">
        <f t="shared" si="1"/>
        <v>0</v>
      </c>
      <c r="J5" s="8">
        <f t="shared" si="1"/>
        <v>0</v>
      </c>
    </row>
    <row r="6" spans="3:10" x14ac:dyDescent="0.25">
      <c r="C6" s="5" t="s">
        <v>36</v>
      </c>
      <c r="D6" s="1"/>
      <c r="E6" s="18"/>
      <c r="F6" s="18"/>
      <c r="G6" s="18"/>
      <c r="H6" s="18"/>
      <c r="I6" s="18"/>
      <c r="J6" s="4">
        <f>SUM(D6:I6)</f>
        <v>0</v>
      </c>
    </row>
    <row r="7" spans="3:10" x14ac:dyDescent="0.25">
      <c r="C7" s="5" t="s">
        <v>25</v>
      </c>
      <c r="D7" s="1"/>
      <c r="E7" s="18"/>
      <c r="F7" s="18"/>
      <c r="G7" s="18"/>
      <c r="H7" s="18"/>
      <c r="I7" s="18"/>
      <c r="J7" s="4">
        <f t="shared" ref="J7:J11" si="2">SUM(D7:I7)</f>
        <v>0</v>
      </c>
    </row>
    <row r="8" spans="3:10" x14ac:dyDescent="0.25">
      <c r="C8" s="5" t="s">
        <v>37</v>
      </c>
      <c r="D8" s="10"/>
      <c r="E8" s="19"/>
      <c r="F8" s="19"/>
      <c r="G8" s="19"/>
      <c r="H8" s="18"/>
      <c r="I8" s="18"/>
      <c r="J8" s="4">
        <f t="shared" si="2"/>
        <v>0</v>
      </c>
    </row>
    <row r="9" spans="3:10" x14ac:dyDescent="0.25">
      <c r="C9" s="1" t="s">
        <v>16</v>
      </c>
      <c r="D9" s="10"/>
      <c r="E9" s="10"/>
      <c r="F9" s="10"/>
      <c r="G9" s="10"/>
      <c r="H9" s="10"/>
      <c r="I9" s="10"/>
      <c r="J9" s="4">
        <f t="shared" si="2"/>
        <v>0</v>
      </c>
    </row>
    <row r="10" spans="3:10" x14ac:dyDescent="0.25">
      <c r="C10" s="1" t="s">
        <v>13</v>
      </c>
      <c r="D10" s="4"/>
      <c r="E10" s="18"/>
      <c r="F10" s="18"/>
      <c r="G10" s="18"/>
      <c r="H10" s="18"/>
      <c r="I10" s="18"/>
      <c r="J10" s="4">
        <f t="shared" si="2"/>
        <v>0</v>
      </c>
    </row>
    <row r="11" spans="3:10" x14ac:dyDescent="0.25">
      <c r="C11" s="1" t="s">
        <v>15</v>
      </c>
      <c r="D11" s="4"/>
      <c r="E11" s="18"/>
      <c r="F11" s="18"/>
      <c r="G11" s="18"/>
      <c r="H11" s="18"/>
      <c r="I11" s="18"/>
      <c r="J11" s="4">
        <f t="shared" si="2"/>
        <v>0</v>
      </c>
    </row>
    <row r="12" spans="3:10" x14ac:dyDescent="0.25">
      <c r="C12" s="11" t="s">
        <v>0</v>
      </c>
      <c r="D12" s="12">
        <f t="shared" ref="D12:J12" si="3">D3+D5</f>
        <v>41718.11</v>
      </c>
      <c r="E12" s="12">
        <f t="shared" si="3"/>
        <v>29509.73</v>
      </c>
      <c r="F12" s="12">
        <f t="shared" si="3"/>
        <v>38528</v>
      </c>
      <c r="G12" s="12">
        <f t="shared" si="3"/>
        <v>42626.43</v>
      </c>
      <c r="H12" s="12">
        <f t="shared" si="3"/>
        <v>31680.09</v>
      </c>
      <c r="I12" s="12">
        <f t="shared" si="3"/>
        <v>55649.33</v>
      </c>
      <c r="J12" s="12">
        <f t="shared" si="3"/>
        <v>239711.69</v>
      </c>
    </row>
    <row r="14" spans="3:10" ht="21" x14ac:dyDescent="0.35">
      <c r="D14" s="54" t="s">
        <v>5</v>
      </c>
      <c r="E14" s="55"/>
      <c r="F14" s="55"/>
      <c r="G14" s="55"/>
      <c r="H14" s="55"/>
      <c r="I14" s="55"/>
      <c r="J14" s="56"/>
    </row>
    <row r="15" spans="3:10" x14ac:dyDescent="0.25">
      <c r="C15" s="2"/>
      <c r="D15" s="3" t="s">
        <v>21</v>
      </c>
      <c r="E15" s="3" t="s">
        <v>32</v>
      </c>
      <c r="F15" s="3" t="s">
        <v>33</v>
      </c>
      <c r="G15" s="3" t="s">
        <v>34</v>
      </c>
      <c r="H15" s="3" t="s">
        <v>35</v>
      </c>
      <c r="I15" s="3" t="s">
        <v>14</v>
      </c>
      <c r="J15" s="3" t="s">
        <v>0</v>
      </c>
    </row>
    <row r="16" spans="3:10" x14ac:dyDescent="0.25">
      <c r="C16" s="5" t="s">
        <v>11</v>
      </c>
      <c r="D16" s="4">
        <f>369.96+232.32+872.52+856.08</f>
        <v>2330.88</v>
      </c>
      <c r="E16" s="4">
        <v>879</v>
      </c>
      <c r="F16" s="13">
        <v>1594.68</v>
      </c>
      <c r="G16" s="10"/>
      <c r="H16" s="13"/>
      <c r="I16" s="13">
        <v>1628.28</v>
      </c>
      <c r="J16" s="4">
        <f>SUM(D16:I16)</f>
        <v>6432.84</v>
      </c>
    </row>
    <row r="17" spans="3:10" x14ac:dyDescent="0.25">
      <c r="C17" s="5" t="s">
        <v>16</v>
      </c>
      <c r="D17" s="10"/>
      <c r="E17" s="17">
        <v>5235</v>
      </c>
      <c r="F17" s="10"/>
      <c r="G17" s="13"/>
      <c r="H17" s="10"/>
      <c r="I17" s="13">
        <f>2617.5</f>
        <v>2617.5</v>
      </c>
      <c r="J17" s="4">
        <f t="shared" ref="J17:J37" si="4">SUM(D17:I17)</f>
        <v>7852.5</v>
      </c>
    </row>
    <row r="18" spans="3:10" x14ac:dyDescent="0.25">
      <c r="C18" s="5" t="s">
        <v>13</v>
      </c>
      <c r="D18" s="20">
        <v>3500</v>
      </c>
      <c r="E18" s="4"/>
      <c r="G18" s="10"/>
      <c r="H18" s="10"/>
      <c r="I18" s="10"/>
      <c r="J18" s="4">
        <f t="shared" si="4"/>
        <v>3500</v>
      </c>
    </row>
    <row r="19" spans="3:10" x14ac:dyDescent="0.25">
      <c r="C19" s="5" t="s">
        <v>38</v>
      </c>
      <c r="D19" s="13">
        <v>4800</v>
      </c>
      <c r="E19" s="4"/>
      <c r="F19" s="21"/>
      <c r="G19" s="13"/>
      <c r="H19" s="10"/>
      <c r="I19" s="10"/>
      <c r="J19" s="4">
        <f t="shared" si="4"/>
        <v>4800</v>
      </c>
    </row>
    <row r="20" spans="3:10" x14ac:dyDescent="0.25">
      <c r="C20" s="5" t="s">
        <v>17</v>
      </c>
      <c r="D20" s="4"/>
      <c r="E20" s="4"/>
      <c r="F20" s="21"/>
      <c r="G20" s="13"/>
      <c r="H20" s="10"/>
      <c r="I20" s="10"/>
      <c r="J20" s="4">
        <f t="shared" si="4"/>
        <v>0</v>
      </c>
    </row>
    <row r="21" spans="3:10" x14ac:dyDescent="0.25">
      <c r="C21" s="22" t="s">
        <v>39</v>
      </c>
      <c r="D21" s="1"/>
      <c r="E21" s="10"/>
      <c r="F21" s="23"/>
      <c r="H21" s="13">
        <f>3126</f>
        <v>3126</v>
      </c>
      <c r="I21" s="13">
        <f>3126*2</f>
        <v>6252</v>
      </c>
      <c r="J21" s="4">
        <f t="shared" si="4"/>
        <v>9378</v>
      </c>
    </row>
    <row r="22" spans="3:10" x14ac:dyDescent="0.25">
      <c r="C22" s="22" t="s">
        <v>40</v>
      </c>
      <c r="D22" s="1"/>
      <c r="E22" s="1"/>
      <c r="G22" s="10"/>
      <c r="H22" s="4"/>
      <c r="I22" s="10"/>
      <c r="J22" s="4">
        <f t="shared" si="4"/>
        <v>0</v>
      </c>
    </row>
    <row r="23" spans="3:10" x14ac:dyDescent="0.25">
      <c r="C23" s="5" t="s">
        <v>41</v>
      </c>
      <c r="D23" s="10"/>
      <c r="E23" s="1"/>
      <c r="F23" s="23"/>
      <c r="G23" s="24">
        <v>5850</v>
      </c>
      <c r="H23" s="10"/>
      <c r="I23" s="10"/>
      <c r="J23" s="4">
        <f t="shared" si="4"/>
        <v>5850</v>
      </c>
    </row>
    <row r="24" spans="3:10" x14ac:dyDescent="0.25">
      <c r="C24" s="5" t="s">
        <v>6</v>
      </c>
      <c r="D24" s="1"/>
      <c r="E24" s="1"/>
      <c r="F24" s="25"/>
      <c r="G24" s="10"/>
      <c r="I24" s="13">
        <v>3480</v>
      </c>
      <c r="J24" s="4">
        <f>SUM(D24:I24)</f>
        <v>3480</v>
      </c>
    </row>
    <row r="25" spans="3:10" x14ac:dyDescent="0.25">
      <c r="C25" s="5" t="s">
        <v>7</v>
      </c>
      <c r="D25" s="1"/>
      <c r="E25" s="1"/>
      <c r="F25" s="4"/>
      <c r="G25" s="21"/>
      <c r="H25" s="13">
        <v>3000</v>
      </c>
      <c r="I25" s="10"/>
      <c r="J25" s="4">
        <f t="shared" si="4"/>
        <v>3000</v>
      </c>
    </row>
    <row r="26" spans="3:10" x14ac:dyDescent="0.25">
      <c r="C26" s="5" t="s">
        <v>12</v>
      </c>
      <c r="D26" s="4"/>
      <c r="E26" s="4"/>
      <c r="F26" s="4"/>
      <c r="G26" s="21"/>
      <c r="H26" s="10"/>
      <c r="I26" s="4"/>
      <c r="J26" s="4">
        <f t="shared" si="4"/>
        <v>0</v>
      </c>
    </row>
    <row r="27" spans="3:10" x14ac:dyDescent="0.25">
      <c r="C27" s="5" t="s">
        <v>15</v>
      </c>
      <c r="D27" s="4"/>
      <c r="E27" s="4"/>
      <c r="F27" s="4"/>
      <c r="G27" s="21"/>
      <c r="H27" s="10"/>
      <c r="I27" s="13">
        <v>1525</v>
      </c>
      <c r="J27" s="4">
        <f t="shared" si="4"/>
        <v>1525</v>
      </c>
    </row>
    <row r="28" spans="3:10" x14ac:dyDescent="0.25">
      <c r="C28" s="5" t="s">
        <v>42</v>
      </c>
      <c r="D28" s="10"/>
      <c r="E28" s="1"/>
      <c r="F28" s="1"/>
      <c r="G28" s="25">
        <v>480</v>
      </c>
      <c r="H28" s="10"/>
      <c r="I28" s="10"/>
      <c r="J28" s="4">
        <f t="shared" si="4"/>
        <v>480</v>
      </c>
    </row>
    <row r="29" spans="3:10" x14ac:dyDescent="0.25">
      <c r="C29" s="5" t="s">
        <v>27</v>
      </c>
      <c r="D29" s="10"/>
      <c r="E29" s="1"/>
      <c r="F29" s="1"/>
      <c r="G29" s="25"/>
      <c r="H29" s="10"/>
      <c r="I29" s="10"/>
      <c r="J29" s="4">
        <f t="shared" si="4"/>
        <v>0</v>
      </c>
    </row>
    <row r="30" spans="3:10" x14ac:dyDescent="0.25">
      <c r="C30" s="5" t="s">
        <v>28</v>
      </c>
      <c r="D30" s="10"/>
      <c r="E30" s="1"/>
      <c r="F30" s="1"/>
      <c r="G30" s="13"/>
      <c r="H30" s="21"/>
      <c r="I30" s="13">
        <v>2806.8</v>
      </c>
      <c r="J30" s="4">
        <f t="shared" si="4"/>
        <v>2806.8</v>
      </c>
    </row>
    <row r="31" spans="3:10" x14ac:dyDescent="0.25">
      <c r="C31" s="5" t="s">
        <v>29</v>
      </c>
      <c r="D31" s="10"/>
      <c r="E31" s="1"/>
      <c r="F31" s="1"/>
      <c r="G31" s="13"/>
      <c r="H31" s="21"/>
      <c r="I31" s="10"/>
      <c r="J31" s="4">
        <f t="shared" si="4"/>
        <v>0</v>
      </c>
    </row>
    <row r="32" spans="3:10" x14ac:dyDescent="0.25">
      <c r="C32" s="5" t="s">
        <v>10</v>
      </c>
      <c r="D32" s="4"/>
      <c r="E32" s="4">
        <f>580+2708</f>
        <v>3288</v>
      </c>
      <c r="F32" s="4"/>
      <c r="G32" s="1"/>
      <c r="H32" s="26">
        <f>259.8+10000+94.1+16.5</f>
        <v>10370.4</v>
      </c>
      <c r="I32" s="10"/>
      <c r="J32" s="4">
        <f t="shared" si="4"/>
        <v>13658.4</v>
      </c>
    </row>
    <row r="33" spans="3:10" x14ac:dyDescent="0.25">
      <c r="C33" s="5" t="s">
        <v>18</v>
      </c>
      <c r="D33" s="4"/>
      <c r="E33" s="4"/>
      <c r="F33" s="4"/>
      <c r="G33" s="10"/>
      <c r="H33" s="21"/>
      <c r="I33" s="10"/>
      <c r="J33" s="4">
        <f t="shared" si="4"/>
        <v>0</v>
      </c>
    </row>
    <row r="34" spans="3:10" x14ac:dyDescent="0.25">
      <c r="C34" s="5" t="s">
        <v>19</v>
      </c>
      <c r="D34" s="4"/>
      <c r="E34" s="10"/>
      <c r="F34" s="4"/>
      <c r="G34" s="4"/>
      <c r="H34" s="21"/>
      <c r="I34" s="10"/>
      <c r="J34" s="4">
        <f t="shared" si="4"/>
        <v>0</v>
      </c>
    </row>
    <row r="35" spans="3:10" x14ac:dyDescent="0.25">
      <c r="C35" s="5" t="s">
        <v>20</v>
      </c>
      <c r="D35" s="4"/>
      <c r="E35" s="4"/>
      <c r="F35" s="4"/>
      <c r="G35" s="23"/>
      <c r="H35" s="10"/>
      <c r="I35" s="10"/>
      <c r="J35" s="4">
        <f t="shared" si="4"/>
        <v>0</v>
      </c>
    </row>
    <row r="36" spans="3:10" x14ac:dyDescent="0.25">
      <c r="C36" s="5" t="s">
        <v>43</v>
      </c>
      <c r="D36" s="10"/>
      <c r="E36" s="4"/>
      <c r="F36" s="4"/>
      <c r="G36" s="4"/>
      <c r="H36" s="10"/>
      <c r="I36" s="10"/>
      <c r="J36" s="4">
        <f t="shared" si="4"/>
        <v>0</v>
      </c>
    </row>
    <row r="37" spans="3:10" x14ac:dyDescent="0.25">
      <c r="C37" s="5" t="s">
        <v>24</v>
      </c>
      <c r="D37" s="1"/>
      <c r="E37" s="1"/>
      <c r="F37" s="4"/>
      <c r="G37" s="10"/>
      <c r="H37" s="10"/>
      <c r="I37" s="13">
        <v>27772.67</v>
      </c>
      <c r="J37" s="4">
        <f t="shared" si="4"/>
        <v>27772.67</v>
      </c>
    </row>
    <row r="38" spans="3:10" x14ac:dyDescent="0.25">
      <c r="C38" s="5" t="s">
        <v>8</v>
      </c>
      <c r="D38" s="4">
        <f>900+600+240+600</f>
        <v>2340</v>
      </c>
      <c r="E38" s="4">
        <f>240</f>
        <v>240</v>
      </c>
      <c r="F38" s="13">
        <f>600+240</f>
        <v>840</v>
      </c>
      <c r="G38" s="13">
        <v>240</v>
      </c>
      <c r="H38" s="13">
        <f>660+600+3000+600+120</f>
        <v>4980</v>
      </c>
      <c r="I38" s="13">
        <f>120+1800</f>
        <v>1920</v>
      </c>
      <c r="J38" s="4">
        <f>SUM(D38:I38)</f>
        <v>10560</v>
      </c>
    </row>
    <row r="39" spans="3:10" x14ac:dyDescent="0.25">
      <c r="C39" s="11" t="s">
        <v>0</v>
      </c>
      <c r="D39" s="12">
        <f t="shared" ref="D39:J39" si="5">SUM(D16:D38)</f>
        <v>12970.880000000001</v>
      </c>
      <c r="E39" s="12">
        <f t="shared" si="5"/>
        <v>9642</v>
      </c>
      <c r="F39" s="12">
        <f t="shared" si="5"/>
        <v>2434.6800000000003</v>
      </c>
      <c r="G39" s="12">
        <f t="shared" si="5"/>
        <v>6570</v>
      </c>
      <c r="H39" s="12">
        <f t="shared" si="5"/>
        <v>21476.400000000001</v>
      </c>
      <c r="I39" s="12">
        <f t="shared" si="5"/>
        <v>48002.25</v>
      </c>
      <c r="J39" s="12">
        <f t="shared" si="5"/>
        <v>101096.20999999999</v>
      </c>
    </row>
    <row r="40" spans="3:10" x14ac:dyDescent="0.25">
      <c r="D40" s="27" t="s">
        <v>21</v>
      </c>
      <c r="E40" s="27" t="s">
        <v>32</v>
      </c>
      <c r="F40" s="27" t="s">
        <v>33</v>
      </c>
      <c r="G40" s="27" t="s">
        <v>34</v>
      </c>
      <c r="H40" s="27" t="s">
        <v>35</v>
      </c>
      <c r="I40" s="27" t="s">
        <v>14</v>
      </c>
      <c r="J40" s="27" t="s">
        <v>0</v>
      </c>
    </row>
    <row r="41" spans="3:10" x14ac:dyDescent="0.25">
      <c r="C41" s="6" t="s">
        <v>1</v>
      </c>
      <c r="D41" s="16">
        <f>D39-D12+D43</f>
        <v>419976.5</v>
      </c>
      <c r="E41" s="28">
        <f t="shared" ref="E41:J41" si="6">D41+E39-E12</f>
        <v>400108.77</v>
      </c>
      <c r="F41" s="28">
        <f t="shared" si="6"/>
        <v>364015.45</v>
      </c>
      <c r="G41" s="28">
        <v>328459.49</v>
      </c>
      <c r="H41" s="28">
        <f>G41+H39-H12+56.04</f>
        <v>318311.83999999997</v>
      </c>
      <c r="I41" s="28">
        <f>44005.93+77959.93+188667.95</f>
        <v>310633.81</v>
      </c>
      <c r="J41" s="28">
        <f t="shared" si="6"/>
        <v>172018.33000000002</v>
      </c>
    </row>
    <row r="43" spans="3:10" x14ac:dyDescent="0.25">
      <c r="C43" s="2" t="s">
        <v>44</v>
      </c>
      <c r="D43" s="14">
        <f>'[1]janv à juin'!I45</f>
        <v>448723.73</v>
      </c>
    </row>
    <row r="44" spans="3:10" ht="15" customHeight="1" x14ac:dyDescent="0.25">
      <c r="D44" s="9"/>
      <c r="E44" s="9"/>
      <c r="F44" s="9"/>
      <c r="G44" s="9"/>
      <c r="H44" s="9"/>
      <c r="I44" s="9"/>
      <c r="J44" s="9"/>
    </row>
    <row r="45" spans="3:10" x14ac:dyDescent="0.25">
      <c r="C45" t="s">
        <v>9</v>
      </c>
      <c r="D45" s="9"/>
      <c r="E45" s="9"/>
      <c r="F45" s="9"/>
      <c r="G45" s="9"/>
      <c r="H45" s="9"/>
      <c r="I45" s="9"/>
      <c r="J45" s="9"/>
    </row>
    <row r="46" spans="3:10" x14ac:dyDescent="0.25">
      <c r="D46" s="9"/>
      <c r="E46" s="9"/>
      <c r="F46" s="9"/>
      <c r="G46" s="9"/>
      <c r="H46" s="9"/>
      <c r="I46" s="9"/>
      <c r="J46" s="9"/>
    </row>
  </sheetData>
  <mergeCells count="2">
    <mergeCell ref="D1:J1"/>
    <mergeCell ref="D14:J1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4"/>
  <sheetViews>
    <sheetView tabSelected="1" workbookViewId="0">
      <selection activeCell="D57" sqref="D57"/>
    </sheetView>
  </sheetViews>
  <sheetFormatPr baseColWidth="10" defaultRowHeight="15" x14ac:dyDescent="0.25"/>
  <cols>
    <col min="1" max="1" width="44" customWidth="1"/>
    <col min="2" max="14" width="14" customWidth="1"/>
  </cols>
  <sheetData>
    <row r="1" spans="1:14" ht="21" x14ac:dyDescent="0.35">
      <c r="B1" s="57" t="s">
        <v>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x14ac:dyDescent="0.25">
      <c r="B2" s="3" t="s">
        <v>50</v>
      </c>
      <c r="C2" s="3" t="s">
        <v>51</v>
      </c>
      <c r="D2" s="3" t="s">
        <v>52</v>
      </c>
      <c r="E2" s="3" t="s">
        <v>53</v>
      </c>
      <c r="F2" s="3" t="s">
        <v>54</v>
      </c>
      <c r="G2" s="3" t="s">
        <v>55</v>
      </c>
      <c r="H2" s="3" t="s">
        <v>21</v>
      </c>
      <c r="I2" s="3" t="s">
        <v>30</v>
      </c>
      <c r="J2" s="3" t="s">
        <v>22</v>
      </c>
      <c r="K2" s="3" t="s">
        <v>31</v>
      </c>
      <c r="L2" s="3" t="s">
        <v>23</v>
      </c>
      <c r="M2" s="3" t="s">
        <v>14</v>
      </c>
      <c r="N2" s="3" t="s">
        <v>0</v>
      </c>
    </row>
    <row r="3" spans="1:14" x14ac:dyDescent="0.25">
      <c r="A3" s="53" t="s">
        <v>3</v>
      </c>
      <c r="B3" s="52">
        <f t="shared" ref="B3:F3" si="0">B4</f>
        <v>0</v>
      </c>
      <c r="C3" s="52">
        <f t="shared" si="0"/>
        <v>0</v>
      </c>
      <c r="D3" s="52">
        <f>D4</f>
        <v>0</v>
      </c>
      <c r="E3" s="52">
        <f t="shared" si="0"/>
        <v>0</v>
      </c>
      <c r="F3" s="52">
        <f t="shared" si="0"/>
        <v>0</v>
      </c>
      <c r="G3" s="52">
        <f>SUM(A3:F3)</f>
        <v>0</v>
      </c>
      <c r="H3" s="52">
        <f>H4</f>
        <v>0</v>
      </c>
      <c r="I3" s="52">
        <f t="shared" ref="I3:M3" si="1">I4</f>
        <v>0</v>
      </c>
      <c r="J3" s="52">
        <f t="shared" si="1"/>
        <v>0</v>
      </c>
      <c r="K3" s="52">
        <f>K4</f>
        <v>0</v>
      </c>
      <c r="L3" s="52">
        <f t="shared" si="1"/>
        <v>0</v>
      </c>
      <c r="M3" s="52">
        <f t="shared" si="1"/>
        <v>0</v>
      </c>
      <c r="N3" s="52">
        <f>SUM(H3:M3)</f>
        <v>0</v>
      </c>
    </row>
    <row r="4" spans="1:14" x14ac:dyDescent="0.25">
      <c r="A4" s="1" t="s">
        <v>3</v>
      </c>
      <c r="B4" s="35"/>
      <c r="C4" s="35"/>
      <c r="D4" s="35"/>
      <c r="E4" s="35"/>
      <c r="F4" s="35"/>
      <c r="G4" s="35"/>
      <c r="H4" s="33"/>
      <c r="I4" s="33"/>
      <c r="J4" s="33"/>
      <c r="K4" s="33"/>
      <c r="L4" s="33"/>
      <c r="M4" s="33"/>
      <c r="N4" s="32">
        <f>SUM(B4:M4)</f>
        <v>0</v>
      </c>
    </row>
    <row r="5" spans="1:14" x14ac:dyDescent="0.25">
      <c r="A5" s="53" t="s">
        <v>4</v>
      </c>
      <c r="B5" s="52">
        <f t="shared" ref="B5:G5" si="2">SUM(B6:B10)</f>
        <v>0</v>
      </c>
      <c r="C5" s="52">
        <f t="shared" si="2"/>
        <v>0</v>
      </c>
      <c r="D5" s="52">
        <f t="shared" si="2"/>
        <v>0</v>
      </c>
      <c r="E5" s="52">
        <f t="shared" si="2"/>
        <v>0</v>
      </c>
      <c r="F5" s="52">
        <f t="shared" si="2"/>
        <v>0</v>
      </c>
      <c r="G5" s="52">
        <f t="shared" si="2"/>
        <v>0</v>
      </c>
      <c r="H5" s="52">
        <f t="shared" ref="H5:M5" si="3">SUM(H6:H10)</f>
        <v>0</v>
      </c>
      <c r="I5" s="52">
        <f t="shared" si="3"/>
        <v>0</v>
      </c>
      <c r="J5" s="52">
        <f t="shared" si="3"/>
        <v>0</v>
      </c>
      <c r="K5" s="52">
        <f t="shared" si="3"/>
        <v>0</v>
      </c>
      <c r="L5" s="52">
        <f t="shared" si="3"/>
        <v>0</v>
      </c>
      <c r="M5" s="52">
        <f t="shared" si="3"/>
        <v>0</v>
      </c>
      <c r="N5" s="52">
        <f>SUM(N6:N10)</f>
        <v>0</v>
      </c>
    </row>
    <row r="6" spans="1:14" x14ac:dyDescent="0.25">
      <c r="A6" s="5" t="s">
        <v>45</v>
      </c>
      <c r="B6" s="36"/>
      <c r="C6" s="36"/>
      <c r="D6" s="36"/>
      <c r="E6" s="36"/>
      <c r="F6" s="36"/>
      <c r="G6" s="36"/>
      <c r="H6" s="37"/>
      <c r="I6" s="37"/>
      <c r="J6" s="37"/>
      <c r="K6" s="37"/>
      <c r="L6" s="37"/>
      <c r="M6" s="37"/>
      <c r="N6" s="32">
        <f>SUM(B6:M6)</f>
        <v>0</v>
      </c>
    </row>
    <row r="7" spans="1:14" x14ac:dyDescent="0.25">
      <c r="A7" s="1" t="s">
        <v>46</v>
      </c>
      <c r="B7" s="35"/>
      <c r="C7" s="35"/>
      <c r="D7" s="35"/>
      <c r="E7" s="35"/>
      <c r="F7" s="35"/>
      <c r="G7" s="35"/>
      <c r="H7" s="38"/>
      <c r="I7" s="38"/>
      <c r="J7" s="38"/>
      <c r="K7" s="38"/>
      <c r="L7" s="38"/>
      <c r="M7" s="39"/>
      <c r="N7" s="32">
        <f>SUM(B7:M7)</f>
        <v>0</v>
      </c>
    </row>
    <row r="8" spans="1:14" x14ac:dyDescent="0.25">
      <c r="A8" s="5" t="s">
        <v>47</v>
      </c>
      <c r="B8" s="36"/>
      <c r="C8" s="36"/>
      <c r="D8" s="36"/>
      <c r="E8" s="36"/>
      <c r="F8" s="36"/>
      <c r="G8" s="36"/>
      <c r="H8" s="38"/>
      <c r="I8" s="40"/>
      <c r="J8" s="38"/>
      <c r="K8" s="38"/>
      <c r="L8" s="38"/>
      <c r="M8" s="39"/>
      <c r="N8" s="32">
        <f t="shared" ref="N8:N10" si="4">SUM(B8:M8)</f>
        <v>0</v>
      </c>
    </row>
    <row r="9" spans="1:14" x14ac:dyDescent="0.25">
      <c r="A9" s="1" t="s">
        <v>48</v>
      </c>
      <c r="B9" s="35"/>
      <c r="C9" s="35"/>
      <c r="D9" s="35"/>
      <c r="E9" s="35"/>
      <c r="F9" s="35"/>
      <c r="G9" s="35"/>
      <c r="H9" s="41"/>
      <c r="I9" s="42"/>
      <c r="J9" s="42"/>
      <c r="K9" s="42"/>
      <c r="L9" s="42"/>
      <c r="M9" s="42"/>
      <c r="N9" s="32">
        <f t="shared" si="4"/>
        <v>0</v>
      </c>
    </row>
    <row r="10" spans="1:14" x14ac:dyDescent="0.25">
      <c r="A10" s="5" t="s">
        <v>49</v>
      </c>
      <c r="B10" s="36"/>
      <c r="C10" s="36"/>
      <c r="D10" s="36"/>
      <c r="E10" s="36"/>
      <c r="F10" s="36"/>
      <c r="G10" s="36"/>
      <c r="H10" s="41"/>
      <c r="I10" s="42"/>
      <c r="J10" s="42"/>
      <c r="K10" s="42"/>
      <c r="L10" s="42"/>
      <c r="M10" s="42"/>
      <c r="N10" s="32">
        <f t="shared" si="4"/>
        <v>0</v>
      </c>
    </row>
    <row r="11" spans="1:14" x14ac:dyDescent="0.25">
      <c r="A11" s="11" t="s">
        <v>0</v>
      </c>
      <c r="B11" s="29">
        <f t="shared" ref="B11:G11" si="5">B3+B5</f>
        <v>0</v>
      </c>
      <c r="C11" s="29">
        <f t="shared" si="5"/>
        <v>0</v>
      </c>
      <c r="D11" s="29">
        <f t="shared" si="5"/>
        <v>0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ref="H11:N11" si="6">H3+H5</f>
        <v>0</v>
      </c>
      <c r="I11" s="29">
        <f t="shared" si="6"/>
        <v>0</v>
      </c>
      <c r="J11" s="29">
        <f t="shared" si="6"/>
        <v>0</v>
      </c>
      <c r="K11" s="29">
        <f t="shared" si="6"/>
        <v>0</v>
      </c>
      <c r="L11" s="29">
        <f t="shared" si="6"/>
        <v>0</v>
      </c>
      <c r="M11" s="29">
        <f t="shared" si="6"/>
        <v>0</v>
      </c>
      <c r="N11" s="29">
        <f t="shared" si="6"/>
        <v>0</v>
      </c>
    </row>
    <row r="13" spans="1:14" ht="21" x14ac:dyDescent="0.35">
      <c r="B13" s="57" t="s">
        <v>5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x14ac:dyDescent="0.25">
      <c r="A14" s="2"/>
      <c r="B14" s="3" t="s">
        <v>50</v>
      </c>
      <c r="C14" s="3" t="s">
        <v>51</v>
      </c>
      <c r="D14" s="3" t="s">
        <v>52</v>
      </c>
      <c r="E14" s="3" t="s">
        <v>53</v>
      </c>
      <c r="F14" s="3" t="s">
        <v>54</v>
      </c>
      <c r="G14" s="3" t="s">
        <v>55</v>
      </c>
      <c r="H14" s="3" t="s">
        <v>21</v>
      </c>
      <c r="I14" s="3" t="s">
        <v>30</v>
      </c>
      <c r="J14" s="3" t="s">
        <v>22</v>
      </c>
      <c r="K14" s="3" t="s">
        <v>31</v>
      </c>
      <c r="L14" s="3" t="s">
        <v>23</v>
      </c>
      <c r="M14" s="3" t="s">
        <v>14</v>
      </c>
      <c r="N14" s="3" t="s">
        <v>0</v>
      </c>
    </row>
    <row r="15" spans="1:14" x14ac:dyDescent="0.25">
      <c r="A15" s="51" t="s">
        <v>80</v>
      </c>
      <c r="B15" s="52">
        <f>SUM(B16:B18)</f>
        <v>0</v>
      </c>
      <c r="C15" s="52">
        <f t="shared" ref="C15:M15" si="7">SUM(C16:C18)</f>
        <v>0</v>
      </c>
      <c r="D15" s="52">
        <f t="shared" si="7"/>
        <v>0</v>
      </c>
      <c r="E15" s="52">
        <f t="shared" si="7"/>
        <v>0</v>
      </c>
      <c r="F15" s="52">
        <f t="shared" si="7"/>
        <v>0</v>
      </c>
      <c r="G15" s="52">
        <f t="shared" si="7"/>
        <v>0</v>
      </c>
      <c r="H15" s="52">
        <f t="shared" si="7"/>
        <v>0</v>
      </c>
      <c r="I15" s="52">
        <f t="shared" si="7"/>
        <v>0</v>
      </c>
      <c r="J15" s="52">
        <f t="shared" si="7"/>
        <v>0</v>
      </c>
      <c r="K15" s="52">
        <f t="shared" si="7"/>
        <v>0</v>
      </c>
      <c r="L15" s="52">
        <f t="shared" si="7"/>
        <v>0</v>
      </c>
      <c r="M15" s="52">
        <f t="shared" si="7"/>
        <v>0</v>
      </c>
      <c r="N15" s="52">
        <f>SUM(B15:M15)</f>
        <v>0</v>
      </c>
    </row>
    <row r="16" spans="1:14" x14ac:dyDescent="0.25">
      <c r="A16" s="5" t="s">
        <v>56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2">
        <f t="shared" ref="N16:N43" si="8">SUM(B16:M16)</f>
        <v>0</v>
      </c>
    </row>
    <row r="17" spans="1:14" x14ac:dyDescent="0.25">
      <c r="A17" s="5" t="s">
        <v>57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2">
        <f t="shared" si="8"/>
        <v>0</v>
      </c>
    </row>
    <row r="18" spans="1:14" x14ac:dyDescent="0.25">
      <c r="A18" s="5" t="s">
        <v>58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2">
        <f t="shared" si="8"/>
        <v>0</v>
      </c>
    </row>
    <row r="19" spans="1:14" x14ac:dyDescent="0.25">
      <c r="A19" s="53" t="s">
        <v>77</v>
      </c>
      <c r="B19" s="52">
        <f>SUM(B20:B23)</f>
        <v>0</v>
      </c>
      <c r="C19" s="52">
        <f t="shared" ref="C19:M19" si="9">SUM(C20:C23)</f>
        <v>0</v>
      </c>
      <c r="D19" s="52">
        <f t="shared" si="9"/>
        <v>0</v>
      </c>
      <c r="E19" s="52">
        <f t="shared" si="9"/>
        <v>0</v>
      </c>
      <c r="F19" s="52">
        <f t="shared" si="9"/>
        <v>0</v>
      </c>
      <c r="G19" s="52">
        <f t="shared" si="9"/>
        <v>0</v>
      </c>
      <c r="H19" s="52">
        <f t="shared" si="9"/>
        <v>0</v>
      </c>
      <c r="I19" s="52">
        <f t="shared" si="9"/>
        <v>0</v>
      </c>
      <c r="J19" s="52">
        <f t="shared" si="9"/>
        <v>0</v>
      </c>
      <c r="K19" s="52">
        <f t="shared" si="9"/>
        <v>0</v>
      </c>
      <c r="L19" s="52">
        <f t="shared" si="9"/>
        <v>0</v>
      </c>
      <c r="M19" s="52">
        <f t="shared" si="9"/>
        <v>0</v>
      </c>
      <c r="N19" s="52">
        <f>SUM(B19:M19)</f>
        <v>0</v>
      </c>
    </row>
    <row r="20" spans="1:14" x14ac:dyDescent="0.25">
      <c r="A20" s="5" t="s">
        <v>59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2">
        <f t="shared" si="8"/>
        <v>0</v>
      </c>
    </row>
    <row r="21" spans="1:14" x14ac:dyDescent="0.25">
      <c r="A21" s="5" t="s">
        <v>60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2">
        <f t="shared" si="8"/>
        <v>0</v>
      </c>
    </row>
    <row r="22" spans="1:14" x14ac:dyDescent="0.25">
      <c r="A22" s="5" t="s">
        <v>61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2">
        <f t="shared" si="8"/>
        <v>0</v>
      </c>
    </row>
    <row r="23" spans="1:14" x14ac:dyDescent="0.25">
      <c r="A23" s="5" t="s">
        <v>62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2">
        <f t="shared" si="8"/>
        <v>0</v>
      </c>
    </row>
    <row r="24" spans="1:14" x14ac:dyDescent="0.25">
      <c r="A24" s="53" t="s">
        <v>78</v>
      </c>
      <c r="B24" s="52">
        <f>SUM(B25:B28)</f>
        <v>0</v>
      </c>
      <c r="C24" s="52">
        <f t="shared" ref="C24:M24" si="10">SUM(C25:C28)</f>
        <v>0</v>
      </c>
      <c r="D24" s="52">
        <f t="shared" si="10"/>
        <v>0</v>
      </c>
      <c r="E24" s="52">
        <f t="shared" si="10"/>
        <v>0</v>
      </c>
      <c r="F24" s="52">
        <f t="shared" si="10"/>
        <v>0</v>
      </c>
      <c r="G24" s="52">
        <f t="shared" si="10"/>
        <v>0</v>
      </c>
      <c r="H24" s="52">
        <f t="shared" si="10"/>
        <v>0</v>
      </c>
      <c r="I24" s="52">
        <f t="shared" si="10"/>
        <v>0</v>
      </c>
      <c r="J24" s="52">
        <f t="shared" si="10"/>
        <v>0</v>
      </c>
      <c r="K24" s="52">
        <f t="shared" si="10"/>
        <v>0</v>
      </c>
      <c r="L24" s="52">
        <f t="shared" si="10"/>
        <v>0</v>
      </c>
      <c r="M24" s="52">
        <f t="shared" si="10"/>
        <v>0</v>
      </c>
      <c r="N24" s="52">
        <f>SUM(B24:M24)</f>
        <v>0</v>
      </c>
    </row>
    <row r="25" spans="1:14" x14ac:dyDescent="0.25">
      <c r="A25" s="5" t="s">
        <v>63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2">
        <f t="shared" si="8"/>
        <v>0</v>
      </c>
    </row>
    <row r="26" spans="1:14" x14ac:dyDescent="0.25">
      <c r="A26" s="5" t="s">
        <v>64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2">
        <f t="shared" si="8"/>
        <v>0</v>
      </c>
    </row>
    <row r="27" spans="1:14" x14ac:dyDescent="0.25">
      <c r="A27" s="5" t="s">
        <v>65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2">
        <f t="shared" si="8"/>
        <v>0</v>
      </c>
    </row>
    <row r="28" spans="1:14" x14ac:dyDescent="0.25">
      <c r="A28" s="5" t="s">
        <v>66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2">
        <f t="shared" si="8"/>
        <v>0</v>
      </c>
    </row>
    <row r="29" spans="1:14" x14ac:dyDescent="0.25">
      <c r="A29" s="53" t="s">
        <v>81</v>
      </c>
      <c r="B29" s="52">
        <f>SUM(B30:B31)</f>
        <v>0</v>
      </c>
      <c r="C29" s="52">
        <f t="shared" ref="C29:M29" si="11">SUM(C30:C31)</f>
        <v>0</v>
      </c>
      <c r="D29" s="52">
        <f t="shared" si="11"/>
        <v>0</v>
      </c>
      <c r="E29" s="52">
        <f t="shared" si="11"/>
        <v>0</v>
      </c>
      <c r="F29" s="52">
        <f t="shared" si="11"/>
        <v>0</v>
      </c>
      <c r="G29" s="52">
        <f t="shared" si="11"/>
        <v>0</v>
      </c>
      <c r="H29" s="52">
        <f t="shared" si="11"/>
        <v>0</v>
      </c>
      <c r="I29" s="52">
        <f t="shared" si="11"/>
        <v>0</v>
      </c>
      <c r="J29" s="52">
        <f t="shared" si="11"/>
        <v>0</v>
      </c>
      <c r="K29" s="52">
        <f t="shared" si="11"/>
        <v>0</v>
      </c>
      <c r="L29" s="52">
        <f t="shared" si="11"/>
        <v>0</v>
      </c>
      <c r="M29" s="52">
        <f t="shared" si="11"/>
        <v>0</v>
      </c>
      <c r="N29" s="52">
        <f>SUM(B29:M29)</f>
        <v>0</v>
      </c>
    </row>
    <row r="30" spans="1:14" x14ac:dyDescent="0.25">
      <c r="A30" s="5" t="s">
        <v>67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2">
        <f t="shared" si="8"/>
        <v>0</v>
      </c>
    </row>
    <row r="31" spans="1:14" x14ac:dyDescent="0.25">
      <c r="A31" s="5" t="s">
        <v>68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2">
        <f t="shared" si="8"/>
        <v>0</v>
      </c>
    </row>
    <row r="32" spans="1:14" x14ac:dyDescent="0.25">
      <c r="A32" s="53" t="s">
        <v>82</v>
      </c>
      <c r="B32" s="52">
        <f>SUM(B33:B34)</f>
        <v>0</v>
      </c>
      <c r="C32" s="52">
        <f t="shared" ref="C32:M32" si="12">SUM(C33:C34)</f>
        <v>0</v>
      </c>
      <c r="D32" s="52">
        <f t="shared" si="12"/>
        <v>0</v>
      </c>
      <c r="E32" s="52">
        <f t="shared" si="12"/>
        <v>0</v>
      </c>
      <c r="F32" s="52">
        <f t="shared" si="12"/>
        <v>0</v>
      </c>
      <c r="G32" s="52">
        <f t="shared" si="12"/>
        <v>0</v>
      </c>
      <c r="H32" s="52">
        <f t="shared" si="12"/>
        <v>0</v>
      </c>
      <c r="I32" s="52">
        <f t="shared" si="12"/>
        <v>0</v>
      </c>
      <c r="J32" s="52">
        <f t="shared" si="12"/>
        <v>0</v>
      </c>
      <c r="K32" s="52">
        <f t="shared" si="12"/>
        <v>0</v>
      </c>
      <c r="L32" s="52">
        <f t="shared" si="12"/>
        <v>0</v>
      </c>
      <c r="M32" s="52">
        <f t="shared" si="12"/>
        <v>0</v>
      </c>
      <c r="N32" s="52">
        <f>SUM(B32:M32)</f>
        <v>0</v>
      </c>
    </row>
    <row r="33" spans="1:14" x14ac:dyDescent="0.25">
      <c r="A33" s="5" t="s">
        <v>69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2">
        <f t="shared" si="8"/>
        <v>0</v>
      </c>
    </row>
    <row r="34" spans="1:14" x14ac:dyDescent="0.25">
      <c r="A34" s="5" t="s">
        <v>70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2">
        <f t="shared" si="8"/>
        <v>0</v>
      </c>
    </row>
    <row r="35" spans="1:14" x14ac:dyDescent="0.25">
      <c r="A35" s="53" t="s">
        <v>83</v>
      </c>
      <c r="B35" s="52">
        <f>SUM(B36:B37)</f>
        <v>0</v>
      </c>
      <c r="C35" s="52">
        <f t="shared" ref="C35:M35" si="13">SUM(C36:C37)</f>
        <v>0</v>
      </c>
      <c r="D35" s="52">
        <f t="shared" si="13"/>
        <v>0</v>
      </c>
      <c r="E35" s="52">
        <f t="shared" si="13"/>
        <v>0</v>
      </c>
      <c r="F35" s="52">
        <f t="shared" si="13"/>
        <v>0</v>
      </c>
      <c r="G35" s="52">
        <f t="shared" si="13"/>
        <v>0</v>
      </c>
      <c r="H35" s="52">
        <f t="shared" si="13"/>
        <v>0</v>
      </c>
      <c r="I35" s="52">
        <f t="shared" si="13"/>
        <v>0</v>
      </c>
      <c r="J35" s="52">
        <f t="shared" si="13"/>
        <v>0</v>
      </c>
      <c r="K35" s="52">
        <f t="shared" si="13"/>
        <v>0</v>
      </c>
      <c r="L35" s="52">
        <f t="shared" si="13"/>
        <v>0</v>
      </c>
      <c r="M35" s="52">
        <f t="shared" si="13"/>
        <v>0</v>
      </c>
      <c r="N35" s="52">
        <f>SUM(B35:M35)</f>
        <v>0</v>
      </c>
    </row>
    <row r="36" spans="1:14" x14ac:dyDescent="0.25">
      <c r="A36" s="5" t="s">
        <v>71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2">
        <f t="shared" si="8"/>
        <v>0</v>
      </c>
    </row>
    <row r="37" spans="1:14" x14ac:dyDescent="0.25">
      <c r="A37" s="5" t="s">
        <v>72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2">
        <f t="shared" si="8"/>
        <v>0</v>
      </c>
    </row>
    <row r="38" spans="1:14" x14ac:dyDescent="0.25">
      <c r="A38" s="53" t="s">
        <v>84</v>
      </c>
      <c r="B38" s="52">
        <f>SUM(B39:B40)</f>
        <v>0</v>
      </c>
      <c r="C38" s="52">
        <f t="shared" ref="C38:M38" si="14">SUM(C39:C40)</f>
        <v>0</v>
      </c>
      <c r="D38" s="52">
        <f t="shared" si="14"/>
        <v>0</v>
      </c>
      <c r="E38" s="52">
        <f t="shared" si="14"/>
        <v>0</v>
      </c>
      <c r="F38" s="52">
        <f t="shared" si="14"/>
        <v>0</v>
      </c>
      <c r="G38" s="52">
        <f t="shared" si="14"/>
        <v>0</v>
      </c>
      <c r="H38" s="52">
        <f t="shared" si="14"/>
        <v>0</v>
      </c>
      <c r="I38" s="52">
        <f t="shared" si="14"/>
        <v>0</v>
      </c>
      <c r="J38" s="52">
        <f t="shared" si="14"/>
        <v>0</v>
      </c>
      <c r="K38" s="52">
        <f t="shared" si="14"/>
        <v>0</v>
      </c>
      <c r="L38" s="52">
        <f t="shared" si="14"/>
        <v>0</v>
      </c>
      <c r="M38" s="52">
        <f t="shared" si="14"/>
        <v>0</v>
      </c>
      <c r="N38" s="52">
        <f>SUM(B38:M38)</f>
        <v>0</v>
      </c>
    </row>
    <row r="39" spans="1:14" x14ac:dyDescent="0.25">
      <c r="A39" s="5" t="s">
        <v>73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2">
        <f t="shared" si="8"/>
        <v>0</v>
      </c>
    </row>
    <row r="40" spans="1:14" x14ac:dyDescent="0.25">
      <c r="A40" s="5" t="s">
        <v>74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2">
        <f t="shared" si="8"/>
        <v>0</v>
      </c>
    </row>
    <row r="41" spans="1:14" x14ac:dyDescent="0.25">
      <c r="A41" s="53" t="s">
        <v>85</v>
      </c>
      <c r="B41" s="52">
        <f>SUM(B42:B43)</f>
        <v>0</v>
      </c>
      <c r="C41" s="52">
        <f t="shared" ref="C41:M41" si="15">SUM(C42:C43)</f>
        <v>0</v>
      </c>
      <c r="D41" s="52">
        <f t="shared" si="15"/>
        <v>0</v>
      </c>
      <c r="E41" s="52">
        <f t="shared" si="15"/>
        <v>0</v>
      </c>
      <c r="F41" s="52">
        <f t="shared" si="15"/>
        <v>0</v>
      </c>
      <c r="G41" s="52">
        <f t="shared" si="15"/>
        <v>0</v>
      </c>
      <c r="H41" s="52">
        <f t="shared" si="15"/>
        <v>0</v>
      </c>
      <c r="I41" s="52">
        <f t="shared" si="15"/>
        <v>0</v>
      </c>
      <c r="J41" s="52">
        <f t="shared" si="15"/>
        <v>0</v>
      </c>
      <c r="K41" s="52">
        <f t="shared" si="15"/>
        <v>0</v>
      </c>
      <c r="L41" s="52">
        <f t="shared" si="15"/>
        <v>0</v>
      </c>
      <c r="M41" s="52">
        <f t="shared" si="15"/>
        <v>0</v>
      </c>
      <c r="N41" s="52">
        <f>SUM(B41:M41)</f>
        <v>0</v>
      </c>
    </row>
    <row r="42" spans="1:14" x14ac:dyDescent="0.25">
      <c r="A42" s="5" t="s">
        <v>75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2">
        <f t="shared" si="8"/>
        <v>0</v>
      </c>
    </row>
    <row r="43" spans="1:14" x14ac:dyDescent="0.25">
      <c r="A43" s="5" t="s">
        <v>76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2">
        <f t="shared" si="8"/>
        <v>0</v>
      </c>
    </row>
    <row r="44" spans="1:14" x14ac:dyDescent="0.25">
      <c r="A44" s="53" t="s">
        <v>79</v>
      </c>
      <c r="B44" s="52">
        <f>B45</f>
        <v>0</v>
      </c>
      <c r="C44" s="52">
        <f t="shared" ref="C44:M44" si="16">C45</f>
        <v>0</v>
      </c>
      <c r="D44" s="52">
        <f t="shared" si="16"/>
        <v>0</v>
      </c>
      <c r="E44" s="52">
        <f t="shared" si="16"/>
        <v>0</v>
      </c>
      <c r="F44" s="52">
        <f t="shared" si="16"/>
        <v>0</v>
      </c>
      <c r="G44" s="52">
        <f t="shared" si="16"/>
        <v>0</v>
      </c>
      <c r="H44" s="52">
        <f t="shared" si="16"/>
        <v>0</v>
      </c>
      <c r="I44" s="52">
        <f t="shared" si="16"/>
        <v>0</v>
      </c>
      <c r="J44" s="52">
        <f t="shared" si="16"/>
        <v>0</v>
      </c>
      <c r="K44" s="52">
        <f t="shared" si="16"/>
        <v>0</v>
      </c>
      <c r="L44" s="52">
        <f t="shared" si="16"/>
        <v>0</v>
      </c>
      <c r="M44" s="52">
        <f t="shared" si="16"/>
        <v>0</v>
      </c>
      <c r="N44" s="52">
        <f>SUM(B44:M44)</f>
        <v>0</v>
      </c>
    </row>
    <row r="45" spans="1:14" x14ac:dyDescent="0.25">
      <c r="A45" s="5" t="s">
        <v>79</v>
      </c>
      <c r="B45" s="31"/>
      <c r="C45" s="31"/>
      <c r="D45" s="31"/>
      <c r="E45" s="31"/>
      <c r="F45" s="31"/>
      <c r="G45" s="31"/>
      <c r="H45" s="33"/>
      <c r="I45" s="33"/>
      <c r="J45" s="33"/>
      <c r="K45" s="33"/>
      <c r="L45" s="33"/>
      <c r="M45" s="33"/>
      <c r="N45" s="32">
        <f t="shared" ref="N45" si="17">SUM(B45:M45)</f>
        <v>0</v>
      </c>
    </row>
    <row r="46" spans="1:14" x14ac:dyDescent="0.25">
      <c r="A46" s="11" t="s">
        <v>26</v>
      </c>
      <c r="B46" s="34">
        <f>B15+B19+B24+B29+B32+B35+B38+B41+B44</f>
        <v>0</v>
      </c>
      <c r="C46" s="34">
        <f t="shared" ref="C46:N46" si="18">C15+C19+C24+C29+C32+C35+C38+C41+C44</f>
        <v>0</v>
      </c>
      <c r="D46" s="34">
        <f t="shared" si="18"/>
        <v>0</v>
      </c>
      <c r="E46" s="34">
        <f t="shared" si="18"/>
        <v>0</v>
      </c>
      <c r="F46" s="34">
        <f t="shared" si="18"/>
        <v>0</v>
      </c>
      <c r="G46" s="34">
        <f t="shared" si="18"/>
        <v>0</v>
      </c>
      <c r="H46" s="34">
        <f t="shared" si="18"/>
        <v>0</v>
      </c>
      <c r="I46" s="34">
        <f t="shared" si="18"/>
        <v>0</v>
      </c>
      <c r="J46" s="34">
        <f t="shared" si="18"/>
        <v>0</v>
      </c>
      <c r="K46" s="34">
        <f t="shared" si="18"/>
        <v>0</v>
      </c>
      <c r="L46" s="34">
        <f t="shared" si="18"/>
        <v>0</v>
      </c>
      <c r="M46" s="34">
        <f t="shared" si="18"/>
        <v>0</v>
      </c>
      <c r="N46" s="34">
        <f t="shared" si="18"/>
        <v>0</v>
      </c>
    </row>
    <row r="47" spans="1:14" s="47" customFormat="1" x14ac:dyDescent="0.25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8" spans="1:14" s="47" customFormat="1" ht="21" x14ac:dyDescent="0.35">
      <c r="A48"/>
      <c r="B48" s="58" t="s">
        <v>86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0"/>
    </row>
    <row r="49" spans="1:14" s="47" customFormat="1" x14ac:dyDescent="0.25">
      <c r="A49" s="2"/>
      <c r="B49" s="3" t="s">
        <v>50</v>
      </c>
      <c r="C49" s="3" t="s">
        <v>51</v>
      </c>
      <c r="D49" s="3" t="s">
        <v>52</v>
      </c>
      <c r="E49" s="3" t="s">
        <v>53</v>
      </c>
      <c r="F49" s="3" t="s">
        <v>54</v>
      </c>
      <c r="G49" s="3" t="s">
        <v>55</v>
      </c>
      <c r="H49" s="3" t="s">
        <v>21</v>
      </c>
      <c r="I49" s="3" t="s">
        <v>30</v>
      </c>
      <c r="J49" s="3" t="s">
        <v>22</v>
      </c>
      <c r="K49" s="3" t="s">
        <v>31</v>
      </c>
      <c r="L49" s="3" t="s">
        <v>23</v>
      </c>
      <c r="M49" s="3" t="s">
        <v>14</v>
      </c>
      <c r="N49" s="49"/>
    </row>
    <row r="50" spans="1:14" x14ac:dyDescent="0.25">
      <c r="A50" s="11" t="s">
        <v>1</v>
      </c>
      <c r="B50" s="29">
        <f>B51-B11+B46</f>
        <v>0</v>
      </c>
      <c r="C50" s="29">
        <f>B50-C11+C46</f>
        <v>0</v>
      </c>
      <c r="D50" s="29">
        <f t="shared" ref="D50:M50" si="19">C50-D11+D46</f>
        <v>0</v>
      </c>
      <c r="E50" s="29">
        <f t="shared" si="19"/>
        <v>0</v>
      </c>
      <c r="F50" s="29">
        <f t="shared" si="19"/>
        <v>0</v>
      </c>
      <c r="G50" s="29">
        <f t="shared" si="19"/>
        <v>0</v>
      </c>
      <c r="H50" s="29">
        <f t="shared" si="19"/>
        <v>0</v>
      </c>
      <c r="I50" s="29">
        <f t="shared" si="19"/>
        <v>0</v>
      </c>
      <c r="J50" s="29">
        <f t="shared" si="19"/>
        <v>0</v>
      </c>
      <c r="K50" s="29">
        <f t="shared" si="19"/>
        <v>0</v>
      </c>
      <c r="L50" s="29">
        <f t="shared" si="19"/>
        <v>0</v>
      </c>
      <c r="M50" s="29">
        <f t="shared" si="19"/>
        <v>0</v>
      </c>
      <c r="N50" s="48"/>
    </row>
    <row r="51" spans="1:14" x14ac:dyDescent="0.25">
      <c r="A51" s="2" t="s">
        <v>87</v>
      </c>
      <c r="B51" s="2"/>
      <c r="C51" s="43"/>
      <c r="D51" s="43"/>
      <c r="E51" s="43"/>
      <c r="F51" s="43"/>
      <c r="G51" s="43"/>
      <c r="H51" s="44"/>
      <c r="I51" s="44"/>
      <c r="J51" s="44"/>
      <c r="K51" s="44"/>
      <c r="L51" s="44"/>
      <c r="M51" s="44"/>
      <c r="N51" s="44"/>
    </row>
    <row r="52" spans="1:14" ht="15" customHeight="1" x14ac:dyDescent="0.25">
      <c r="A52" s="59" t="s">
        <v>89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9"/>
    </row>
    <row r="53" spans="1:14" x14ac:dyDescent="0.25">
      <c r="A53" s="59" t="s">
        <v>88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9"/>
    </row>
    <row r="54" spans="1:14" x14ac:dyDescent="0.25">
      <c r="H54" s="9"/>
      <c r="I54" s="9"/>
      <c r="J54" s="9"/>
      <c r="K54" s="9"/>
      <c r="L54" s="9"/>
      <c r="M54" s="9"/>
      <c r="N54" s="9"/>
    </row>
  </sheetData>
  <mergeCells count="5">
    <mergeCell ref="B1:N1"/>
    <mergeCell ref="B13:N13"/>
    <mergeCell ref="B48:M48"/>
    <mergeCell ref="A52:M52"/>
    <mergeCell ref="A53:M53"/>
  </mergeCells>
  <pageMargins left="0.7" right="0.7" top="0.75" bottom="0.75" header="0.3" footer="0.3"/>
  <pageSetup paperSize="9"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70E74A052E8240A3B861CD0591941D" ma:contentTypeVersion="12" ma:contentTypeDescription="Crée un document." ma:contentTypeScope="" ma:versionID="a4bdf7ab337cd796e30a7f08ea81b4e6">
  <xsd:schema xmlns:xsd="http://www.w3.org/2001/XMLSchema" xmlns:xs="http://www.w3.org/2001/XMLSchema" xmlns:p="http://schemas.microsoft.com/office/2006/metadata/properties" xmlns:ns2="646c52de-ac6d-4fd0-8045-9d6c9432de8f" xmlns:ns3="1cd59f10-bad2-4097-a87c-0cec70df8f65" targetNamespace="http://schemas.microsoft.com/office/2006/metadata/properties" ma:root="true" ma:fieldsID="0cadaa12e2a198dcab28ced592db1326" ns2:_="" ns3:_="">
    <xsd:import namespace="646c52de-ac6d-4fd0-8045-9d6c9432de8f"/>
    <xsd:import namespace="1cd59f10-bad2-4097-a87c-0cec70df8f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6c52de-ac6d-4fd0-8045-9d6c9432de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59f10-bad2-4097-a87c-0cec70df8f6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4EBDE4-C9F5-4522-A620-F65957AFC3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872824-F711-4DB5-B9F2-1A9123E9650E}">
  <ds:schemaRefs>
    <ds:schemaRef ds:uri="1cd59f10-bad2-4097-a87c-0cec70df8f65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646c52de-ac6d-4fd0-8045-9d6c9432de8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37545FA-01D9-46BC-A7D2-BC16127C9B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6c52de-ac6d-4fd0-8045-9d6c9432de8f"/>
    <ds:schemaRef ds:uri="1cd59f10-bad2-4097-a87c-0cec70df8f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2e sem 2018</vt:lpstr>
      <vt:lpstr>Suivi téso</vt:lpstr>
      <vt:lpstr>'Suivi téso'!Zone_d_impression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 MAGORD</dc:creator>
  <cp:lastModifiedBy>a.dain</cp:lastModifiedBy>
  <cp:lastPrinted>2016-09-22T15:30:47Z</cp:lastPrinted>
  <dcterms:created xsi:type="dcterms:W3CDTF">2016-03-03T08:47:56Z</dcterms:created>
  <dcterms:modified xsi:type="dcterms:W3CDTF">2020-09-21T10:23:58Z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0x010100EE70E74A052E8240A3B861CD0591941D</vt:lpwstr>
  </property>
  <property fmtid="{D5CDD505-2E9C-101B-9397-08002B2CF9AE}" pid="3" name="Order">
    <vt:r8>10401500</vt:r8>
  </property>
</Properties>
</file>